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VA\VA Benefits\"/>
    </mc:Choice>
  </mc:AlternateContent>
  <bookViews>
    <workbookView xWindow="0" yWindow="0" windowWidth="21600" windowHeight="9720"/>
  </bookViews>
  <sheets>
    <sheet name="VAMP - Rate of Pursuit Calc" sheetId="1" r:id="rId1"/>
  </sheets>
  <definedNames>
    <definedName name="_xlnm.Print_Area" localSheetId="0">'VAMP - Rate of Pursuit Calc'!$A$1:$T$35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D18" i="1"/>
  <c r="C17" i="1" l="1"/>
  <c r="G11" i="1"/>
  <c r="G10" i="1"/>
  <c r="G9" i="1"/>
  <c r="G8" i="1"/>
  <c r="G7" i="1"/>
  <c r="G6" i="1"/>
  <c r="C26" i="1" l="1"/>
  <c r="C25" i="1"/>
  <c r="C24" i="1"/>
  <c r="C23" i="1"/>
  <c r="C22" i="1"/>
  <c r="C21" i="1"/>
  <c r="C20" i="1"/>
  <c r="C19" i="1"/>
  <c r="C18" i="1"/>
  <c r="I14" i="1" l="1"/>
  <c r="M14" i="1" s="1"/>
  <c r="I13" i="1"/>
  <c r="M13" i="1" s="1"/>
  <c r="I12" i="1"/>
  <c r="M12" i="1" s="1"/>
  <c r="I11" i="1"/>
  <c r="M11" i="1" s="1"/>
  <c r="I10" i="1"/>
  <c r="M10" i="1" s="1"/>
  <c r="I9" i="1"/>
  <c r="M9" i="1" s="1"/>
  <c r="I8" i="1"/>
  <c r="M8" i="1" s="1"/>
  <c r="M7" i="1"/>
  <c r="I6" i="1"/>
  <c r="M6" i="1" s="1"/>
  <c r="D17" i="1"/>
  <c r="D25" i="1" l="1"/>
  <c r="D26" i="1"/>
  <c r="D23" i="1"/>
  <c r="D21" i="1"/>
  <c r="D19" i="1"/>
  <c r="D20" i="1"/>
  <c r="D24" i="1"/>
  <c r="D22" i="1"/>
  <c r="C27" i="1"/>
  <c r="E17" i="1"/>
  <c r="C32" i="1" l="1"/>
  <c r="C33" i="1" s="1"/>
  <c r="C28" i="1"/>
  <c r="C29" i="1" s="1"/>
  <c r="D27" i="1"/>
  <c r="E26" i="1"/>
  <c r="E23" i="1"/>
  <c r="E21" i="1"/>
  <c r="E19" i="1"/>
  <c r="E24" i="1"/>
  <c r="E20" i="1"/>
  <c r="E22" i="1"/>
  <c r="E25" i="1"/>
  <c r="E18" i="1"/>
  <c r="F17" i="1"/>
  <c r="D32" i="1" l="1"/>
  <c r="D33" i="1" s="1"/>
  <c r="D28" i="1"/>
  <c r="D29" i="1" s="1"/>
  <c r="F24" i="1"/>
  <c r="F22" i="1"/>
  <c r="F20" i="1"/>
  <c r="F25" i="1"/>
  <c r="F23" i="1"/>
  <c r="F21" i="1"/>
  <c r="F26" i="1"/>
  <c r="F19" i="1"/>
  <c r="F18" i="1"/>
  <c r="E27" i="1"/>
  <c r="G17" i="1"/>
  <c r="E28" i="1" l="1"/>
  <c r="E29" i="1" s="1"/>
  <c r="E32" i="1"/>
  <c r="E33" i="1" s="1"/>
  <c r="G22" i="1"/>
  <c r="G20" i="1"/>
  <c r="G18" i="1"/>
  <c r="G25" i="1"/>
  <c r="G26" i="1"/>
  <c r="G23" i="1"/>
  <c r="G19" i="1"/>
  <c r="G21" i="1"/>
  <c r="G24" i="1"/>
  <c r="F27" i="1"/>
  <c r="H17" i="1"/>
  <c r="F28" i="1" l="1"/>
  <c r="F29" i="1" s="1"/>
  <c r="F32" i="1"/>
  <c r="F33" i="1" s="1"/>
  <c r="H25" i="1"/>
  <c r="H26" i="1"/>
  <c r="H23" i="1"/>
  <c r="H21" i="1"/>
  <c r="H19" i="1"/>
  <c r="H20" i="1"/>
  <c r="H22" i="1"/>
  <c r="H18" i="1"/>
  <c r="H24" i="1"/>
  <c r="G27" i="1"/>
  <c r="I17" i="1"/>
  <c r="G28" i="1" l="1"/>
  <c r="G29" i="1" s="1"/>
  <c r="G32" i="1"/>
  <c r="G33" i="1" s="1"/>
  <c r="I26" i="1"/>
  <c r="I23" i="1"/>
  <c r="I21" i="1"/>
  <c r="I19" i="1"/>
  <c r="I22" i="1"/>
  <c r="I25" i="1"/>
  <c r="I18" i="1"/>
  <c r="I20" i="1"/>
  <c r="I24" i="1"/>
  <c r="H27" i="1"/>
  <c r="J17" i="1"/>
  <c r="H28" i="1" l="1"/>
  <c r="H29" i="1" s="1"/>
  <c r="H32" i="1"/>
  <c r="H33" i="1" s="1"/>
  <c r="J22" i="1"/>
  <c r="J20" i="1"/>
  <c r="J18" i="1"/>
  <c r="J26" i="1"/>
  <c r="J19" i="1"/>
  <c r="J21" i="1"/>
  <c r="J23" i="1"/>
  <c r="J24" i="1"/>
  <c r="J25" i="1"/>
  <c r="I27" i="1"/>
  <c r="K17" i="1"/>
  <c r="I28" i="1" l="1"/>
  <c r="I29" i="1" s="1"/>
  <c r="I32" i="1"/>
  <c r="I33" i="1" s="1"/>
  <c r="K22" i="1"/>
  <c r="K20" i="1"/>
  <c r="K18" i="1"/>
  <c r="K26" i="1"/>
  <c r="K23" i="1"/>
  <c r="K19" i="1"/>
  <c r="K21" i="1"/>
  <c r="K24" i="1"/>
  <c r="K25" i="1"/>
  <c r="J27" i="1"/>
  <c r="L17" i="1"/>
  <c r="J28" i="1" l="1"/>
  <c r="J29" i="1" s="1"/>
  <c r="J32" i="1"/>
  <c r="J33" i="1" s="1"/>
  <c r="L26" i="1"/>
  <c r="L23" i="1"/>
  <c r="L21" i="1"/>
  <c r="L19" i="1"/>
  <c r="L22" i="1"/>
  <c r="L18" i="1"/>
  <c r="L20" i="1"/>
  <c r="L25" i="1"/>
  <c r="L24" i="1"/>
  <c r="K27" i="1"/>
  <c r="M17" i="1"/>
  <c r="K28" i="1" l="1"/>
  <c r="K29" i="1" s="1"/>
  <c r="K32" i="1"/>
  <c r="K33" i="1" s="1"/>
  <c r="M23" i="1"/>
  <c r="M21" i="1"/>
  <c r="M19" i="1"/>
  <c r="M25" i="1"/>
  <c r="M22" i="1"/>
  <c r="M18" i="1"/>
  <c r="M20" i="1"/>
  <c r="M24" i="1"/>
  <c r="M26" i="1"/>
  <c r="L27" i="1"/>
  <c r="N17" i="1"/>
  <c r="L28" i="1" l="1"/>
  <c r="L29" i="1" s="1"/>
  <c r="L32" i="1"/>
  <c r="L33" i="1" s="1"/>
  <c r="N24" i="1"/>
  <c r="N25" i="1"/>
  <c r="N22" i="1"/>
  <c r="N20" i="1"/>
  <c r="N18" i="1"/>
  <c r="N21" i="1"/>
  <c r="N23" i="1"/>
  <c r="N19" i="1"/>
  <c r="N26" i="1"/>
  <c r="M27" i="1"/>
  <c r="O17" i="1"/>
  <c r="M28" i="1" l="1"/>
  <c r="M29" i="1" s="1"/>
  <c r="M32" i="1"/>
  <c r="M33" i="1" s="1"/>
  <c r="O25" i="1"/>
  <c r="O22" i="1"/>
  <c r="O20" i="1"/>
  <c r="O18" i="1"/>
  <c r="O23" i="1"/>
  <c r="O24" i="1"/>
  <c r="O19" i="1"/>
  <c r="O21" i="1"/>
  <c r="O26" i="1"/>
  <c r="N27" i="1"/>
  <c r="P17" i="1"/>
  <c r="N28" i="1" l="1"/>
  <c r="N29" i="1" s="1"/>
  <c r="N32" i="1"/>
  <c r="N33" i="1" s="1"/>
  <c r="P26" i="1"/>
  <c r="P23" i="1"/>
  <c r="P21" i="1"/>
  <c r="P19" i="1"/>
  <c r="P24" i="1"/>
  <c r="P20" i="1"/>
  <c r="P25" i="1"/>
  <c r="P22" i="1"/>
  <c r="P18" i="1"/>
  <c r="O27" i="1"/>
  <c r="Q17" i="1"/>
  <c r="O28" i="1" l="1"/>
  <c r="O29" i="1" s="1"/>
  <c r="O32" i="1"/>
  <c r="O33" i="1" s="1"/>
  <c r="Q23" i="1"/>
  <c r="Q21" i="1"/>
  <c r="Q19" i="1"/>
  <c r="Q24" i="1"/>
  <c r="Q25" i="1"/>
  <c r="Q22" i="1"/>
  <c r="Q26" i="1"/>
  <c r="Q18" i="1"/>
  <c r="Q20" i="1"/>
  <c r="P27" i="1"/>
  <c r="R17" i="1"/>
  <c r="P28" i="1" l="1"/>
  <c r="P29" i="1" s="1"/>
  <c r="P32" i="1"/>
  <c r="P33" i="1" s="1"/>
  <c r="R24" i="1"/>
  <c r="R25" i="1"/>
  <c r="R22" i="1"/>
  <c r="R20" i="1"/>
  <c r="R18" i="1"/>
  <c r="R26" i="1"/>
  <c r="R23" i="1"/>
  <c r="R19" i="1"/>
  <c r="R21" i="1"/>
  <c r="Q27" i="1"/>
  <c r="S17" i="1"/>
  <c r="Q28" i="1" l="1"/>
  <c r="Q29" i="1" s="1"/>
  <c r="Q32" i="1"/>
  <c r="Q33" i="1" s="1"/>
  <c r="S25" i="1"/>
  <c r="S22" i="1"/>
  <c r="S20" i="1"/>
  <c r="S18" i="1"/>
  <c r="S26" i="1"/>
  <c r="S23" i="1"/>
  <c r="S19" i="1"/>
  <c r="S24" i="1"/>
  <c r="S21" i="1"/>
  <c r="R27" i="1"/>
  <c r="T17" i="1"/>
  <c r="R28" i="1" l="1"/>
  <c r="R29" i="1" s="1"/>
  <c r="R32" i="1"/>
  <c r="R33" i="1" s="1"/>
  <c r="T26" i="1"/>
  <c r="T23" i="1"/>
  <c r="T21" i="1"/>
  <c r="T19" i="1"/>
  <c r="T24" i="1"/>
  <c r="T25" i="1"/>
  <c r="T18" i="1"/>
  <c r="T22" i="1"/>
  <c r="T20" i="1"/>
  <c r="S27" i="1"/>
  <c r="S32" i="1" l="1"/>
  <c r="S33" i="1" s="1"/>
  <c r="S28" i="1"/>
  <c r="S29" i="1" s="1"/>
  <c r="T27" i="1"/>
  <c r="T28" i="1" l="1"/>
  <c r="T29" i="1" s="1"/>
  <c r="T32" i="1"/>
  <c r="T33" i="1" s="1"/>
</calcChain>
</file>

<file path=xl/sharedStrings.xml><?xml version="1.0" encoding="utf-8"?>
<sst xmlns="http://schemas.openxmlformats.org/spreadsheetml/2006/main" count="33" uniqueCount="23">
  <si>
    <t>May Term</t>
  </si>
  <si>
    <t>Session 3</t>
  </si>
  <si>
    <t>Session 1</t>
  </si>
  <si>
    <t>Alternative Session 1</t>
  </si>
  <si>
    <t>Session 2</t>
  </si>
  <si>
    <t>Alternative Session 2</t>
  </si>
  <si>
    <t>start date</t>
  </si>
  <si>
    <t>end date</t>
  </si>
  <si>
    <t># of weeks</t>
  </si>
  <si>
    <t># of credits</t>
  </si>
  <si>
    <t>Enter date of the first Monday in May</t>
  </si>
  <si>
    <t>NonConforming 1</t>
  </si>
  <si>
    <t>NonConforming 3</t>
  </si>
  <si>
    <t>NonConforming 2</t>
  </si>
  <si>
    <t>Total</t>
  </si>
  <si>
    <t>Rate of Pursuit</t>
  </si>
  <si>
    <t>Pay Status</t>
  </si>
  <si>
    <t>Undergraduate Enrollment Status</t>
  </si>
  <si>
    <t>Graduate Enrollment Status</t>
  </si>
  <si>
    <t>Term</t>
  </si>
  <si>
    <t>Summer Enrollment Status by Week</t>
  </si>
  <si>
    <t>Summer Enrollment Status Calculator</t>
  </si>
  <si>
    <r>
      <rPr>
        <b/>
        <sz val="11"/>
        <color theme="1"/>
        <rFont val="Calibri"/>
        <family val="2"/>
        <scheme val="minor"/>
      </rPr>
      <t>Instructions</t>
    </r>
    <r>
      <rPr>
        <sz val="11"/>
        <color theme="1"/>
        <rFont val="Calibri"/>
        <family val="2"/>
        <scheme val="minor"/>
      </rPr>
      <t xml:space="preserve">: User provides values for the cells in red. Output from the calculator will be in navy blue.                                          </t>
    </r>
    <r>
      <rPr>
        <b/>
        <sz val="11"/>
        <color theme="1"/>
        <rFont val="Calibri"/>
        <family val="2"/>
        <scheme val="minor"/>
      </rPr>
      <t xml:space="preserve"> How it Works</t>
    </r>
    <r>
      <rPr>
        <sz val="11"/>
        <color theme="1"/>
        <rFont val="Calibri"/>
        <family val="2"/>
        <scheme val="minor"/>
      </rPr>
      <t>: the number of weeks is calculated from the date range inputs and the rate of pursuit is determined by multiplying the number of credits taken during each date range by 18 (the scaling factor for semesterly schools) and divided by the number of weeks in the date range. The weekly enrollment status schedule determines which terms take place during any given week and includes that rate of pursuit to the column for that week. The aggregate rate of pursuit is then compared to current standards of enrollment status for undergraduate and graduate students and indicates the enrollment status from week to week. Finally, the row below each enrollment status indicates whether or not the student will be paid for that week.</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</si>
</sst>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rgb="FFC00000"/>
      <name val="Calibri"/>
      <family val="2"/>
      <scheme val="minor"/>
    </font>
    <font>
      <sz val="11"/>
      <color theme="4" tint="-0.499984740745262"/>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9">
    <xf numFmtId="0" fontId="0" fillId="0" borderId="0" xfId="0"/>
    <xf numFmtId="14" fontId="0" fillId="0" borderId="0" xfId="0" applyNumberFormat="1"/>
    <xf numFmtId="1" fontId="0" fillId="0" borderId="0" xfId="0" applyNumberFormat="1"/>
    <xf numFmtId="0" fontId="0" fillId="0" borderId="0" xfId="0" applyAlignment="1"/>
    <xf numFmtId="0" fontId="0" fillId="0" borderId="0" xfId="0" applyAlignment="1">
      <alignment horizontal="left" vertical="center" wrapText="1"/>
    </xf>
    <xf numFmtId="0" fontId="1" fillId="0" borderId="1" xfId="0" applyFont="1" applyBorder="1"/>
    <xf numFmtId="0" fontId="3" fillId="0" borderId="0" xfId="0" applyFont="1" applyAlignment="1">
      <alignment horizontal="left" wrapText="1"/>
    </xf>
    <xf numFmtId="0" fontId="3" fillId="0" borderId="0" xfId="0" applyFont="1"/>
    <xf numFmtId="0" fontId="2" fillId="0" borderId="0" xfId="0" applyFont="1" applyProtection="1">
      <protection locked="0"/>
    </xf>
    <xf numFmtId="0" fontId="0" fillId="0" borderId="0" xfId="0"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wrapText="1"/>
    </xf>
    <xf numFmtId="0" fontId="0" fillId="0" borderId="0" xfId="0" applyAlignment="1">
      <alignment wrapText="1"/>
    </xf>
    <xf numFmtId="14" fontId="4" fillId="0" borderId="0" xfId="0" applyNumberFormat="1" applyFont="1"/>
    <xf numFmtId="0" fontId="4" fillId="0" borderId="0" xfId="0" applyFont="1"/>
    <xf numFmtId="14" fontId="2" fillId="0" borderId="0" xfId="0" applyNumberFormat="1" applyFont="1" applyProtection="1">
      <protection locked="0"/>
    </xf>
    <xf numFmtId="1" fontId="4" fillId="0" borderId="0" xfId="0" applyNumberFormat="1"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5"/>
  <sheetViews>
    <sheetView tabSelected="1" topLeftCell="A3" workbookViewId="0">
      <selection activeCell="E12" sqref="E12"/>
    </sheetView>
  </sheetViews>
  <sheetFormatPr defaultRowHeight="15" x14ac:dyDescent="0.25"/>
  <cols>
    <col min="2" max="2" width="31.140625" customWidth="1"/>
    <col min="3" max="3" width="9.28515625" customWidth="1"/>
    <col min="4" max="4" width="8.7109375" customWidth="1"/>
    <col min="5" max="7" width="9.7109375" customWidth="1"/>
    <col min="8" max="8" width="8.7109375" customWidth="1"/>
    <col min="9" max="9" width="10.42578125" customWidth="1"/>
    <col min="10" max="10" width="9.7109375" customWidth="1"/>
    <col min="11" max="11" width="10.7109375" customWidth="1"/>
    <col min="12" max="12" width="8.7109375" customWidth="1"/>
    <col min="13" max="13" width="14.140625" customWidth="1"/>
    <col min="14" max="16" width="9.7109375" customWidth="1"/>
    <col min="17" max="17" width="8.7109375" customWidth="1"/>
    <col min="18" max="21" width="9.7109375" customWidth="1"/>
  </cols>
  <sheetData>
    <row r="2" spans="2:20" x14ac:dyDescent="0.25">
      <c r="B2" s="11" t="s">
        <v>21</v>
      </c>
      <c r="C2" s="11"/>
      <c r="D2" s="11"/>
      <c r="E2" s="11"/>
      <c r="F2" s="11"/>
      <c r="G2" s="11"/>
      <c r="H2" s="11"/>
      <c r="I2" s="11"/>
      <c r="J2" s="11"/>
      <c r="K2" s="11"/>
      <c r="L2" s="11"/>
      <c r="M2" s="11"/>
      <c r="O2" s="9" t="s">
        <v>22</v>
      </c>
      <c r="P2" s="9"/>
      <c r="Q2" s="9"/>
      <c r="R2" s="9"/>
      <c r="S2" s="9"/>
      <c r="T2" s="9"/>
    </row>
    <row r="3" spans="2:20" x14ac:dyDescent="0.25">
      <c r="B3" s="11"/>
      <c r="C3" s="11"/>
      <c r="D3" s="11"/>
      <c r="E3" s="11"/>
      <c r="F3" s="11"/>
      <c r="G3" s="11"/>
      <c r="H3" s="11"/>
      <c r="I3" s="11"/>
      <c r="J3" s="11"/>
      <c r="K3" s="11"/>
      <c r="L3" s="11"/>
      <c r="M3" s="11"/>
      <c r="O3" s="9"/>
      <c r="P3" s="9"/>
      <c r="Q3" s="9"/>
      <c r="R3" s="9"/>
      <c r="S3" s="9"/>
      <c r="T3" s="9"/>
    </row>
    <row r="4" spans="2:20" x14ac:dyDescent="0.25">
      <c r="O4" s="9"/>
      <c r="P4" s="9"/>
      <c r="Q4" s="9"/>
      <c r="R4" s="9"/>
      <c r="S4" s="9"/>
      <c r="T4" s="9"/>
    </row>
    <row r="5" spans="2:20" x14ac:dyDescent="0.25">
      <c r="B5" s="5" t="s">
        <v>19</v>
      </c>
      <c r="C5" s="5"/>
      <c r="D5" s="5"/>
      <c r="E5" s="5" t="s">
        <v>6</v>
      </c>
      <c r="F5" s="5"/>
      <c r="G5" s="5" t="s">
        <v>7</v>
      </c>
      <c r="H5" s="5"/>
      <c r="I5" s="5" t="s">
        <v>8</v>
      </c>
      <c r="J5" s="5"/>
      <c r="K5" s="5" t="s">
        <v>9</v>
      </c>
      <c r="L5" s="5"/>
      <c r="M5" s="5" t="s">
        <v>15</v>
      </c>
      <c r="O5" s="9"/>
      <c r="P5" s="9"/>
      <c r="Q5" s="9"/>
      <c r="R5" s="9"/>
      <c r="S5" s="9"/>
      <c r="T5" s="9"/>
    </row>
    <row r="6" spans="2:20" x14ac:dyDescent="0.25">
      <c r="B6" t="s">
        <v>0</v>
      </c>
      <c r="E6" s="15">
        <v>42863</v>
      </c>
      <c r="F6" s="16"/>
      <c r="G6" s="15">
        <f>E6+18</f>
        <v>42881</v>
      </c>
      <c r="I6" s="2">
        <f>ROUND((G6-E6+1)/7,0)</f>
        <v>3</v>
      </c>
      <c r="K6" s="8">
        <v>3</v>
      </c>
      <c r="M6">
        <f>ROUNDDOWN((K6*18)/I6, 0)</f>
        <v>18</v>
      </c>
      <c r="O6" s="9"/>
      <c r="P6" s="9"/>
      <c r="Q6" s="9"/>
      <c r="R6" s="9"/>
      <c r="S6" s="9"/>
      <c r="T6" s="9"/>
    </row>
    <row r="7" spans="2:20" x14ac:dyDescent="0.25">
      <c r="B7" t="s">
        <v>1</v>
      </c>
      <c r="E7" s="15">
        <v>42863</v>
      </c>
      <c r="F7" s="16"/>
      <c r="G7" s="15">
        <f>E7+109</f>
        <v>42972</v>
      </c>
      <c r="I7" s="2">
        <f>ROUND((G7-E7+1)/7,0)</f>
        <v>16</v>
      </c>
      <c r="K7" s="8">
        <v>2</v>
      </c>
      <c r="M7">
        <f t="shared" ref="M7:M14" si="0">(K7*18)/I7</f>
        <v>2.25</v>
      </c>
      <c r="O7" s="9"/>
      <c r="P7" s="9"/>
      <c r="Q7" s="9"/>
      <c r="R7" s="9"/>
      <c r="S7" s="9"/>
      <c r="T7" s="9"/>
    </row>
    <row r="8" spans="2:20" x14ac:dyDescent="0.25">
      <c r="B8" t="s">
        <v>2</v>
      </c>
      <c r="E8" s="15">
        <v>42885</v>
      </c>
      <c r="F8" s="16"/>
      <c r="G8" s="15">
        <f>E8+31</f>
        <v>42916</v>
      </c>
      <c r="I8" s="2">
        <f t="shared" ref="I7:I14" si="1">ROUND((G8-E8+1)/7,0)</f>
        <v>5</v>
      </c>
      <c r="K8" s="8">
        <v>0</v>
      </c>
      <c r="M8">
        <f t="shared" si="0"/>
        <v>0</v>
      </c>
      <c r="O8" s="9"/>
      <c r="P8" s="9"/>
      <c r="Q8" s="9"/>
      <c r="R8" s="9"/>
      <c r="S8" s="9"/>
      <c r="T8" s="9"/>
    </row>
    <row r="9" spans="2:20" x14ac:dyDescent="0.25">
      <c r="B9" s="3" t="s">
        <v>3</v>
      </c>
      <c r="D9" s="3"/>
      <c r="E9" s="15">
        <v>42885</v>
      </c>
      <c r="F9" s="16"/>
      <c r="G9" s="15">
        <f>E9+38</f>
        <v>42923</v>
      </c>
      <c r="I9" s="2">
        <f t="shared" si="1"/>
        <v>6</v>
      </c>
      <c r="K9" s="8">
        <v>2</v>
      </c>
      <c r="M9">
        <f t="shared" si="0"/>
        <v>6</v>
      </c>
      <c r="O9" s="9"/>
      <c r="P9" s="9"/>
      <c r="Q9" s="9"/>
      <c r="R9" s="9"/>
      <c r="S9" s="9"/>
      <c r="T9" s="9"/>
    </row>
    <row r="10" spans="2:20" x14ac:dyDescent="0.25">
      <c r="B10" t="s">
        <v>4</v>
      </c>
      <c r="E10" s="15">
        <v>42926</v>
      </c>
      <c r="F10" s="16"/>
      <c r="G10" s="15">
        <f>E10+32</f>
        <v>42958</v>
      </c>
      <c r="I10" s="2">
        <f t="shared" si="1"/>
        <v>5</v>
      </c>
      <c r="K10" s="8">
        <v>4</v>
      </c>
      <c r="M10">
        <f t="shared" si="0"/>
        <v>14.4</v>
      </c>
      <c r="O10" s="9"/>
      <c r="P10" s="9"/>
      <c r="Q10" s="9"/>
      <c r="R10" s="9"/>
      <c r="S10" s="9"/>
      <c r="T10" s="9"/>
    </row>
    <row r="11" spans="2:20" x14ac:dyDescent="0.25">
      <c r="B11" s="3" t="s">
        <v>5</v>
      </c>
      <c r="D11" s="3"/>
      <c r="E11" s="15">
        <v>42926</v>
      </c>
      <c r="F11" s="16"/>
      <c r="G11" s="15">
        <f>E11+39</f>
        <v>42965</v>
      </c>
      <c r="I11" s="2">
        <f t="shared" si="1"/>
        <v>6</v>
      </c>
      <c r="K11" s="8">
        <v>0</v>
      </c>
      <c r="M11">
        <f t="shared" si="0"/>
        <v>0</v>
      </c>
      <c r="O11" s="9"/>
      <c r="P11" s="9"/>
      <c r="Q11" s="9"/>
      <c r="R11" s="9"/>
      <c r="S11" s="9"/>
      <c r="T11" s="9"/>
    </row>
    <row r="12" spans="2:20" x14ac:dyDescent="0.25">
      <c r="B12" t="s">
        <v>11</v>
      </c>
      <c r="E12" s="17">
        <v>42534</v>
      </c>
      <c r="G12" s="17">
        <v>42562</v>
      </c>
      <c r="I12" s="18">
        <f t="shared" si="1"/>
        <v>4</v>
      </c>
      <c r="K12" s="8">
        <v>2</v>
      </c>
      <c r="M12">
        <f t="shared" si="0"/>
        <v>9</v>
      </c>
      <c r="O12" s="9"/>
      <c r="P12" s="9"/>
      <c r="Q12" s="9"/>
      <c r="R12" s="9"/>
      <c r="S12" s="9"/>
      <c r="T12" s="9"/>
    </row>
    <row r="13" spans="2:20" x14ac:dyDescent="0.25">
      <c r="B13" t="s">
        <v>13</v>
      </c>
      <c r="E13" s="17">
        <v>42541</v>
      </c>
      <c r="G13" s="17">
        <v>42558</v>
      </c>
      <c r="I13" s="18">
        <f t="shared" si="1"/>
        <v>3</v>
      </c>
      <c r="K13" s="8">
        <v>0</v>
      </c>
      <c r="M13">
        <f t="shared" si="0"/>
        <v>0</v>
      </c>
      <c r="O13" s="9"/>
      <c r="P13" s="9"/>
      <c r="Q13" s="9"/>
      <c r="R13" s="9"/>
      <c r="S13" s="9"/>
      <c r="T13" s="9"/>
    </row>
    <row r="14" spans="2:20" x14ac:dyDescent="0.25">
      <c r="B14" t="s">
        <v>12</v>
      </c>
      <c r="E14" s="17">
        <v>42562</v>
      </c>
      <c r="G14" s="17">
        <v>42579</v>
      </c>
      <c r="I14" s="18">
        <f t="shared" si="1"/>
        <v>3</v>
      </c>
      <c r="K14" s="8">
        <v>3</v>
      </c>
      <c r="M14">
        <f t="shared" si="0"/>
        <v>18</v>
      </c>
      <c r="O14" s="9"/>
      <c r="P14" s="9"/>
      <c r="Q14" s="9"/>
      <c r="R14" s="9"/>
      <c r="S14" s="9"/>
      <c r="T14" s="9"/>
    </row>
    <row r="15" spans="2:20" x14ac:dyDescent="0.25">
      <c r="O15" s="9"/>
      <c r="P15" s="9"/>
      <c r="Q15" s="9"/>
      <c r="R15" s="9"/>
      <c r="S15" s="9"/>
      <c r="T15" s="9"/>
    </row>
    <row r="16" spans="2:20" ht="30" x14ac:dyDescent="0.25">
      <c r="B16" s="4" t="s">
        <v>10</v>
      </c>
      <c r="C16" s="10" t="s">
        <v>20</v>
      </c>
      <c r="D16" s="10"/>
      <c r="E16" s="10"/>
      <c r="F16" s="10"/>
      <c r="G16" s="10"/>
      <c r="H16" s="10"/>
      <c r="I16" s="10"/>
      <c r="J16" s="10"/>
      <c r="K16" s="10"/>
      <c r="L16" s="10"/>
      <c r="M16" s="10"/>
      <c r="N16" s="10"/>
      <c r="O16" s="10"/>
      <c r="P16" s="10"/>
      <c r="Q16" s="10"/>
      <c r="R16" s="10"/>
      <c r="S16" s="10"/>
      <c r="T16" s="10"/>
    </row>
    <row r="17" spans="2:20" x14ac:dyDescent="0.25">
      <c r="B17" s="4"/>
      <c r="C17" s="15">
        <f>E6-7</f>
        <v>42856</v>
      </c>
      <c r="D17" s="1">
        <f>C17+7</f>
        <v>42863</v>
      </c>
      <c r="E17" s="1">
        <f t="shared" ref="E17:T17" si="2">D17+7</f>
        <v>42870</v>
      </c>
      <c r="F17" s="1">
        <f t="shared" si="2"/>
        <v>42877</v>
      </c>
      <c r="G17" s="1">
        <f t="shared" si="2"/>
        <v>42884</v>
      </c>
      <c r="H17" s="1">
        <f t="shared" si="2"/>
        <v>42891</v>
      </c>
      <c r="I17" s="1">
        <f t="shared" si="2"/>
        <v>42898</v>
      </c>
      <c r="J17" s="1">
        <f t="shared" si="2"/>
        <v>42905</v>
      </c>
      <c r="K17" s="1">
        <f t="shared" si="2"/>
        <v>42912</v>
      </c>
      <c r="L17" s="1">
        <f t="shared" si="2"/>
        <v>42919</v>
      </c>
      <c r="M17" s="1">
        <f t="shared" si="2"/>
        <v>42926</v>
      </c>
      <c r="N17" s="1">
        <f t="shared" si="2"/>
        <v>42933</v>
      </c>
      <c r="O17" s="1">
        <f t="shared" si="2"/>
        <v>42940</v>
      </c>
      <c r="P17" s="1">
        <f t="shared" si="2"/>
        <v>42947</v>
      </c>
      <c r="Q17" s="1">
        <f t="shared" si="2"/>
        <v>42954</v>
      </c>
      <c r="R17" s="1">
        <f t="shared" si="2"/>
        <v>42961</v>
      </c>
      <c r="S17" s="1">
        <f t="shared" si="2"/>
        <v>42968</v>
      </c>
      <c r="T17" s="1">
        <f t="shared" si="2"/>
        <v>42975</v>
      </c>
    </row>
    <row r="18" spans="2:20" x14ac:dyDescent="0.25">
      <c r="B18" t="s">
        <v>0</v>
      </c>
      <c r="C18" s="2">
        <f t="shared" ref="C18:T18" si="3">IF(C$17&gt;=$E6, IF(C$17&lt;=$G6, $M6, 0), IF($E6-C$17&gt;0, IF($E6-C$17&lt;7, $M6*(7-$E6+C$17)/7, 0), 0))</f>
        <v>0</v>
      </c>
      <c r="D18" s="2">
        <f>IF(D$17&gt;=$E6, IF(D$17&lt;=$G6, $M6, 0), IF($E6-D$17&gt;0, IF($E6-D$17&lt;7, $M6*(7-$E6+D$17)/7, 0), 0))</f>
        <v>18</v>
      </c>
      <c r="E18" s="2">
        <f t="shared" si="3"/>
        <v>18</v>
      </c>
      <c r="F18" s="2">
        <f t="shared" si="3"/>
        <v>18</v>
      </c>
      <c r="G18" s="2">
        <f t="shared" si="3"/>
        <v>0</v>
      </c>
      <c r="H18" s="2">
        <f t="shared" si="3"/>
        <v>0</v>
      </c>
      <c r="I18" s="2">
        <f t="shared" si="3"/>
        <v>0</v>
      </c>
      <c r="J18" s="2">
        <f t="shared" si="3"/>
        <v>0</v>
      </c>
      <c r="K18" s="2">
        <f t="shared" si="3"/>
        <v>0</v>
      </c>
      <c r="L18" s="2">
        <f t="shared" si="3"/>
        <v>0</v>
      </c>
      <c r="M18" s="2">
        <f t="shared" si="3"/>
        <v>0</v>
      </c>
      <c r="N18" s="2">
        <f t="shared" si="3"/>
        <v>0</v>
      </c>
      <c r="O18" s="2">
        <f t="shared" si="3"/>
        <v>0</v>
      </c>
      <c r="P18" s="2">
        <f t="shared" si="3"/>
        <v>0</v>
      </c>
      <c r="Q18" s="2">
        <f t="shared" si="3"/>
        <v>0</v>
      </c>
      <c r="R18" s="2">
        <f t="shared" si="3"/>
        <v>0</v>
      </c>
      <c r="S18" s="2">
        <f t="shared" si="3"/>
        <v>0</v>
      </c>
      <c r="T18" s="2">
        <f t="shared" si="3"/>
        <v>0</v>
      </c>
    </row>
    <row r="19" spans="2:20" x14ac:dyDescent="0.25">
      <c r="B19" t="s">
        <v>1</v>
      </c>
      <c r="C19" s="2">
        <f t="shared" ref="C19:T19" si="4">IF(C$17&gt;=$E7, IF(C$17&lt;=$G7, $M7, 0), IF($E7-C$17&gt;0, IF($E7-C$17&lt;7, $M7*(7-$E7+C$17)/7, 0), 0))</f>
        <v>0</v>
      </c>
      <c r="D19" s="2">
        <f t="shared" si="4"/>
        <v>2.25</v>
      </c>
      <c r="E19" s="2">
        <f t="shared" si="4"/>
        <v>2.25</v>
      </c>
      <c r="F19" s="2">
        <f t="shared" si="4"/>
        <v>2.25</v>
      </c>
      <c r="G19" s="2">
        <f t="shared" si="4"/>
        <v>2.25</v>
      </c>
      <c r="H19" s="2">
        <f t="shared" si="4"/>
        <v>2.25</v>
      </c>
      <c r="I19" s="2">
        <f t="shared" si="4"/>
        <v>2.25</v>
      </c>
      <c r="J19" s="2">
        <f t="shared" si="4"/>
        <v>2.25</v>
      </c>
      <c r="K19" s="2">
        <f t="shared" si="4"/>
        <v>2.25</v>
      </c>
      <c r="L19" s="2">
        <f t="shared" si="4"/>
        <v>2.25</v>
      </c>
      <c r="M19" s="2">
        <f t="shared" si="4"/>
        <v>2.25</v>
      </c>
      <c r="N19" s="2">
        <f t="shared" si="4"/>
        <v>2.25</v>
      </c>
      <c r="O19" s="2">
        <f t="shared" si="4"/>
        <v>2.25</v>
      </c>
      <c r="P19" s="2">
        <f t="shared" si="4"/>
        <v>2.25</v>
      </c>
      <c r="Q19" s="2">
        <f t="shared" si="4"/>
        <v>2.25</v>
      </c>
      <c r="R19" s="2">
        <f t="shared" si="4"/>
        <v>2.25</v>
      </c>
      <c r="S19" s="2">
        <f t="shared" si="4"/>
        <v>2.25</v>
      </c>
      <c r="T19" s="2">
        <f t="shared" si="4"/>
        <v>0</v>
      </c>
    </row>
    <row r="20" spans="2:20" x14ac:dyDescent="0.25">
      <c r="B20" t="s">
        <v>2</v>
      </c>
      <c r="C20" s="2">
        <f t="shared" ref="C20:T20" si="5">IF(C$17&gt;=$E8, IF(C$17&lt;=$G8, $M8, 0), IF($E8-C$17&gt;0, IF($E8-C$17&lt;7, $M8*(7-$E8+C$17)/7, 0), 0))</f>
        <v>0</v>
      </c>
      <c r="D20" s="2">
        <f t="shared" si="5"/>
        <v>0</v>
      </c>
      <c r="E20" s="2">
        <f t="shared" si="5"/>
        <v>0</v>
      </c>
      <c r="F20" s="2">
        <f t="shared" si="5"/>
        <v>0</v>
      </c>
      <c r="G20" s="2">
        <f t="shared" si="5"/>
        <v>0</v>
      </c>
      <c r="H20" s="2">
        <f t="shared" si="5"/>
        <v>0</v>
      </c>
      <c r="I20" s="2">
        <f t="shared" si="5"/>
        <v>0</v>
      </c>
      <c r="J20" s="2">
        <f t="shared" si="5"/>
        <v>0</v>
      </c>
      <c r="K20" s="2">
        <f t="shared" si="5"/>
        <v>0</v>
      </c>
      <c r="L20" s="2">
        <f t="shared" si="5"/>
        <v>0</v>
      </c>
      <c r="M20" s="2">
        <f t="shared" si="5"/>
        <v>0</v>
      </c>
      <c r="N20" s="2">
        <f t="shared" si="5"/>
        <v>0</v>
      </c>
      <c r="O20" s="2">
        <f t="shared" si="5"/>
        <v>0</v>
      </c>
      <c r="P20" s="2">
        <f t="shared" si="5"/>
        <v>0</v>
      </c>
      <c r="Q20" s="2">
        <f t="shared" si="5"/>
        <v>0</v>
      </c>
      <c r="R20" s="2">
        <f t="shared" si="5"/>
        <v>0</v>
      </c>
      <c r="S20" s="2">
        <f t="shared" si="5"/>
        <v>0</v>
      </c>
      <c r="T20" s="2">
        <f t="shared" si="5"/>
        <v>0</v>
      </c>
    </row>
    <row r="21" spans="2:20" x14ac:dyDescent="0.25">
      <c r="B21" s="3" t="s">
        <v>3</v>
      </c>
      <c r="C21" s="2">
        <f t="shared" ref="C21:T21" si="6">IF(C$17&gt;=$E9, IF(C$17&lt;=$G9, $M9, 0), IF($E9-C$17&gt;0, IF($E9-C$17&lt;7, $M9*(7-$E9+C$17)/7, 0), 0))</f>
        <v>0</v>
      </c>
      <c r="D21" s="2">
        <f t="shared" si="6"/>
        <v>0</v>
      </c>
      <c r="E21" s="2">
        <f t="shared" si="6"/>
        <v>0</v>
      </c>
      <c r="F21" s="2">
        <f t="shared" si="6"/>
        <v>0</v>
      </c>
      <c r="G21" s="2">
        <f t="shared" si="6"/>
        <v>5.1428571428571432</v>
      </c>
      <c r="H21" s="2">
        <f t="shared" si="6"/>
        <v>6</v>
      </c>
      <c r="I21" s="2">
        <f t="shared" si="6"/>
        <v>6</v>
      </c>
      <c r="J21" s="2">
        <f t="shared" si="6"/>
        <v>6</v>
      </c>
      <c r="K21" s="2">
        <f t="shared" si="6"/>
        <v>6</v>
      </c>
      <c r="L21" s="2">
        <f t="shared" si="6"/>
        <v>6</v>
      </c>
      <c r="M21" s="2">
        <f t="shared" si="6"/>
        <v>0</v>
      </c>
      <c r="N21" s="2">
        <f t="shared" si="6"/>
        <v>0</v>
      </c>
      <c r="O21" s="2">
        <f t="shared" si="6"/>
        <v>0</v>
      </c>
      <c r="P21" s="2">
        <f t="shared" si="6"/>
        <v>0</v>
      </c>
      <c r="Q21" s="2">
        <f t="shared" si="6"/>
        <v>0</v>
      </c>
      <c r="R21" s="2">
        <f t="shared" si="6"/>
        <v>0</v>
      </c>
      <c r="S21" s="2">
        <f t="shared" si="6"/>
        <v>0</v>
      </c>
      <c r="T21" s="2">
        <f t="shared" si="6"/>
        <v>0</v>
      </c>
    </row>
    <row r="22" spans="2:20" x14ac:dyDescent="0.25">
      <c r="B22" t="s">
        <v>4</v>
      </c>
      <c r="C22" s="2">
        <f t="shared" ref="C22:T22" si="7">IF(C$17&gt;=$E10, IF(C$17&lt;=$G10, $M10, 0), IF($E10-C$17&gt;0, IF($E10-C$17&lt;7, $M10*(7-$E10+C$17)/7, 0), 0))</f>
        <v>0</v>
      </c>
      <c r="D22" s="2">
        <f t="shared" si="7"/>
        <v>0</v>
      </c>
      <c r="E22" s="2">
        <f t="shared" si="7"/>
        <v>0</v>
      </c>
      <c r="F22" s="2">
        <f t="shared" si="7"/>
        <v>0</v>
      </c>
      <c r="G22" s="2">
        <f t="shared" si="7"/>
        <v>0</v>
      </c>
      <c r="H22" s="2">
        <f t="shared" si="7"/>
        <v>0</v>
      </c>
      <c r="I22" s="2">
        <f t="shared" si="7"/>
        <v>0</v>
      </c>
      <c r="J22" s="2">
        <f t="shared" si="7"/>
        <v>0</v>
      </c>
      <c r="K22" s="2">
        <f t="shared" si="7"/>
        <v>0</v>
      </c>
      <c r="L22" s="2">
        <f t="shared" si="7"/>
        <v>0</v>
      </c>
      <c r="M22" s="2">
        <f t="shared" si="7"/>
        <v>14.4</v>
      </c>
      <c r="N22" s="2">
        <f t="shared" si="7"/>
        <v>14.4</v>
      </c>
      <c r="O22" s="2">
        <f t="shared" si="7"/>
        <v>14.4</v>
      </c>
      <c r="P22" s="2">
        <f t="shared" si="7"/>
        <v>14.4</v>
      </c>
      <c r="Q22" s="2">
        <f t="shared" si="7"/>
        <v>14.4</v>
      </c>
      <c r="R22" s="2">
        <f t="shared" si="7"/>
        <v>0</v>
      </c>
      <c r="S22" s="2">
        <f t="shared" si="7"/>
        <v>0</v>
      </c>
      <c r="T22" s="2">
        <f t="shared" si="7"/>
        <v>0</v>
      </c>
    </row>
    <row r="23" spans="2:20" x14ac:dyDescent="0.25">
      <c r="B23" s="3" t="s">
        <v>5</v>
      </c>
      <c r="C23" s="2">
        <f t="shared" ref="C23:T23" si="8">IF(C$17&gt;=$E11, IF(C$17&lt;=$G11, $M11, 0), IF($E11-C$17&gt;0, IF($E11-C$17&lt;7, $M11*(7-$E11+C$17)/7, 0), 0))</f>
        <v>0</v>
      </c>
      <c r="D23" s="2">
        <f t="shared" si="8"/>
        <v>0</v>
      </c>
      <c r="E23" s="2">
        <f t="shared" si="8"/>
        <v>0</v>
      </c>
      <c r="F23" s="2">
        <f t="shared" si="8"/>
        <v>0</v>
      </c>
      <c r="G23" s="2">
        <f t="shared" si="8"/>
        <v>0</v>
      </c>
      <c r="H23" s="2">
        <f t="shared" si="8"/>
        <v>0</v>
      </c>
      <c r="I23" s="2">
        <f t="shared" si="8"/>
        <v>0</v>
      </c>
      <c r="J23" s="2">
        <f t="shared" si="8"/>
        <v>0</v>
      </c>
      <c r="K23" s="2">
        <f t="shared" si="8"/>
        <v>0</v>
      </c>
      <c r="L23" s="2">
        <f t="shared" si="8"/>
        <v>0</v>
      </c>
      <c r="M23" s="2">
        <f t="shared" si="8"/>
        <v>0</v>
      </c>
      <c r="N23" s="2">
        <f t="shared" si="8"/>
        <v>0</v>
      </c>
      <c r="O23" s="2">
        <f t="shared" si="8"/>
        <v>0</v>
      </c>
      <c r="P23" s="2">
        <f t="shared" si="8"/>
        <v>0</v>
      </c>
      <c r="Q23" s="2">
        <f t="shared" si="8"/>
        <v>0</v>
      </c>
      <c r="R23" s="2">
        <f t="shared" si="8"/>
        <v>0</v>
      </c>
      <c r="S23" s="2">
        <f t="shared" si="8"/>
        <v>0</v>
      </c>
      <c r="T23" s="2">
        <f t="shared" si="8"/>
        <v>0</v>
      </c>
    </row>
    <row r="24" spans="2:20" x14ac:dyDescent="0.25">
      <c r="B24" t="s">
        <v>11</v>
      </c>
      <c r="C24" s="2">
        <f t="shared" ref="C24:F24" si="9">IF(C$17&gt;=$E12, IF(C$17&lt;=$G12, $M12, 0), IF($E12-C$17&gt;0, IF($E12-C$17&lt;7, $M12*(7-$E12+C$17)/7, 0), 0))</f>
        <v>0</v>
      </c>
      <c r="D24" s="2">
        <f t="shared" si="9"/>
        <v>0</v>
      </c>
      <c r="E24" s="2">
        <f t="shared" si="9"/>
        <v>0</v>
      </c>
      <c r="F24" s="2">
        <f t="shared" si="9"/>
        <v>0</v>
      </c>
      <c r="G24" s="2">
        <f>IF(G$17&gt;=$E12, IF(G$17&lt;=$G12, $M12, 0), IF($E12-G$17&gt;0, IF($E12-G$17&lt;7, $M12*(7-$E12+G$17)/7, 0), 0))</f>
        <v>0</v>
      </c>
      <c r="H24" s="2">
        <f t="shared" ref="H24:T24" si="10">IF(H$17&gt;=$E12, IF(H$17&lt;=$G12, $M12, 0), IF($E12-H$17&gt;0, IF($E12-H$17&lt;7, $M12*(7-$E12+H$17)/7, 0), 0))</f>
        <v>0</v>
      </c>
      <c r="I24" s="2">
        <f t="shared" si="10"/>
        <v>0</v>
      </c>
      <c r="J24" s="2">
        <f t="shared" si="10"/>
        <v>0</v>
      </c>
      <c r="K24" s="2">
        <f t="shared" si="10"/>
        <v>0</v>
      </c>
      <c r="L24" s="2">
        <f t="shared" si="10"/>
        <v>0</v>
      </c>
      <c r="M24" s="2">
        <f t="shared" si="10"/>
        <v>0</v>
      </c>
      <c r="N24" s="2">
        <f t="shared" si="10"/>
        <v>0</v>
      </c>
      <c r="O24" s="2">
        <f t="shared" si="10"/>
        <v>0</v>
      </c>
      <c r="P24" s="2">
        <f t="shared" si="10"/>
        <v>0</v>
      </c>
      <c r="Q24" s="2">
        <f t="shared" si="10"/>
        <v>0</v>
      </c>
      <c r="R24" s="2">
        <f t="shared" si="10"/>
        <v>0</v>
      </c>
      <c r="S24" s="2">
        <f t="shared" si="10"/>
        <v>0</v>
      </c>
      <c r="T24" s="2">
        <f t="shared" si="10"/>
        <v>0</v>
      </c>
    </row>
    <row r="25" spans="2:20" x14ac:dyDescent="0.25">
      <c r="B25" t="s">
        <v>13</v>
      </c>
      <c r="C25" s="2">
        <f t="shared" ref="C25:T25" si="11">IF(C$17&gt;=$E13, IF(C$17&lt;=$G13, $M13, 0), IF($E13-C$17&gt;0, IF($E13-C$17&lt;7, $M13*(7-$E13+C$17)/7, 0), 0))</f>
        <v>0</v>
      </c>
      <c r="D25" s="2">
        <f t="shared" si="11"/>
        <v>0</v>
      </c>
      <c r="E25" s="2">
        <f t="shared" si="11"/>
        <v>0</v>
      </c>
      <c r="F25" s="2">
        <f t="shared" si="11"/>
        <v>0</v>
      </c>
      <c r="G25" s="2">
        <f t="shared" si="11"/>
        <v>0</v>
      </c>
      <c r="H25" s="2">
        <f t="shared" si="11"/>
        <v>0</v>
      </c>
      <c r="I25" s="2">
        <f t="shared" si="11"/>
        <v>0</v>
      </c>
      <c r="J25" s="2">
        <f t="shared" si="11"/>
        <v>0</v>
      </c>
      <c r="K25" s="2">
        <f t="shared" si="11"/>
        <v>0</v>
      </c>
      <c r="L25" s="2">
        <f t="shared" si="11"/>
        <v>0</v>
      </c>
      <c r="M25" s="2">
        <f t="shared" si="11"/>
        <v>0</v>
      </c>
      <c r="N25" s="2">
        <f t="shared" si="11"/>
        <v>0</v>
      </c>
      <c r="O25" s="2">
        <f t="shared" si="11"/>
        <v>0</v>
      </c>
      <c r="P25" s="2">
        <f t="shared" si="11"/>
        <v>0</v>
      </c>
      <c r="Q25" s="2">
        <f t="shared" si="11"/>
        <v>0</v>
      </c>
      <c r="R25" s="2">
        <f t="shared" si="11"/>
        <v>0</v>
      </c>
      <c r="S25" s="2">
        <f t="shared" si="11"/>
        <v>0</v>
      </c>
      <c r="T25" s="2">
        <f t="shared" si="11"/>
        <v>0</v>
      </c>
    </row>
    <row r="26" spans="2:20" x14ac:dyDescent="0.25">
      <c r="B26" t="s">
        <v>12</v>
      </c>
      <c r="C26" s="2">
        <f t="shared" ref="C26:T26" si="12">IF(C$17&gt;=$E14, IF(C$17&lt;=$G14, $M14, 0), IF($E14-C$17&gt;0, IF($E14-C$17&lt;7, $M14*(7-$E14+C$17)/7, 0), 0))</f>
        <v>0</v>
      </c>
      <c r="D26" s="2">
        <f t="shared" si="12"/>
        <v>0</v>
      </c>
      <c r="E26" s="2">
        <f t="shared" si="12"/>
        <v>0</v>
      </c>
      <c r="F26" s="2">
        <f t="shared" si="12"/>
        <v>0</v>
      </c>
      <c r="G26" s="2">
        <f t="shared" si="12"/>
        <v>0</v>
      </c>
      <c r="H26" s="2">
        <f t="shared" si="12"/>
        <v>0</v>
      </c>
      <c r="I26" s="2">
        <f t="shared" si="12"/>
        <v>0</v>
      </c>
      <c r="J26" s="2">
        <f t="shared" si="12"/>
        <v>0</v>
      </c>
      <c r="K26" s="2">
        <f t="shared" si="12"/>
        <v>0</v>
      </c>
      <c r="L26" s="2">
        <f t="shared" si="12"/>
        <v>0</v>
      </c>
      <c r="M26" s="2">
        <f t="shared" si="12"/>
        <v>0</v>
      </c>
      <c r="N26" s="2">
        <f t="shared" si="12"/>
        <v>0</v>
      </c>
      <c r="O26" s="2">
        <f t="shared" si="12"/>
        <v>0</v>
      </c>
      <c r="P26" s="2">
        <f t="shared" si="12"/>
        <v>0</v>
      </c>
      <c r="Q26" s="2">
        <f t="shared" si="12"/>
        <v>0</v>
      </c>
      <c r="R26" s="2">
        <f t="shared" si="12"/>
        <v>0</v>
      </c>
      <c r="S26" s="2">
        <f t="shared" si="12"/>
        <v>0</v>
      </c>
      <c r="T26" s="2">
        <f t="shared" si="12"/>
        <v>0</v>
      </c>
    </row>
    <row r="27" spans="2:20" x14ac:dyDescent="0.25">
      <c r="B27" t="s">
        <v>14</v>
      </c>
      <c r="C27">
        <f>ROUNDDOWN(SUM(C18:C26), 0)</f>
        <v>0</v>
      </c>
      <c r="D27">
        <f>ROUNDDOWN(SUM(D18:D26), 0)</f>
        <v>20</v>
      </c>
      <c r="E27">
        <f t="shared" ref="E27:T27" si="13">ROUNDDOWN(SUM(E18:E26), 0)</f>
        <v>20</v>
      </c>
      <c r="F27">
        <f t="shared" si="13"/>
        <v>20</v>
      </c>
      <c r="G27">
        <f t="shared" si="13"/>
        <v>7</v>
      </c>
      <c r="H27">
        <f t="shared" si="13"/>
        <v>8</v>
      </c>
      <c r="I27">
        <f t="shared" si="13"/>
        <v>8</v>
      </c>
      <c r="J27">
        <f t="shared" si="13"/>
        <v>8</v>
      </c>
      <c r="K27">
        <f t="shared" si="13"/>
        <v>8</v>
      </c>
      <c r="L27">
        <f t="shared" si="13"/>
        <v>8</v>
      </c>
      <c r="M27">
        <f t="shared" si="13"/>
        <v>16</v>
      </c>
      <c r="N27">
        <f t="shared" si="13"/>
        <v>16</v>
      </c>
      <c r="O27">
        <f t="shared" si="13"/>
        <v>16</v>
      </c>
      <c r="P27">
        <f t="shared" si="13"/>
        <v>16</v>
      </c>
      <c r="Q27">
        <f t="shared" si="13"/>
        <v>16</v>
      </c>
      <c r="R27">
        <f t="shared" si="13"/>
        <v>2</v>
      </c>
      <c r="S27">
        <f t="shared" si="13"/>
        <v>2</v>
      </c>
      <c r="T27">
        <f t="shared" si="13"/>
        <v>0</v>
      </c>
    </row>
    <row r="28" spans="2:20" s="14" customFormat="1" ht="26.25" customHeight="1" x14ac:dyDescent="0.25">
      <c r="B28" s="6" t="s">
        <v>17</v>
      </c>
      <c r="C28" s="13" t="str">
        <f>IF(C27&gt;=12, "Full Time", IF(C27&gt;=9, "3/4 Time", IF(C27&gt;=6.5, "1/2 Time","Less Than 1/2 Time")))</f>
        <v>Less Than 1/2 Time</v>
      </c>
      <c r="D28" s="13" t="str">
        <f t="shared" ref="D28:T28" si="14">IF(D27&gt;=12, "Full Time", IF(D27&gt;=9, "3/4 Time", IF(D27&gt;=6.5, "1/2 Time","Less Than 1/2 Time")))</f>
        <v>Full Time</v>
      </c>
      <c r="E28" s="13" t="str">
        <f t="shared" si="14"/>
        <v>Full Time</v>
      </c>
      <c r="F28" s="13" t="str">
        <f t="shared" si="14"/>
        <v>Full Time</v>
      </c>
      <c r="G28" s="13" t="str">
        <f t="shared" si="14"/>
        <v>1/2 Time</v>
      </c>
      <c r="H28" s="13" t="str">
        <f t="shared" si="14"/>
        <v>1/2 Time</v>
      </c>
      <c r="I28" s="13" t="str">
        <f t="shared" si="14"/>
        <v>1/2 Time</v>
      </c>
      <c r="J28" s="13" t="str">
        <f t="shared" si="14"/>
        <v>1/2 Time</v>
      </c>
      <c r="K28" s="13" t="str">
        <f t="shared" si="14"/>
        <v>1/2 Time</v>
      </c>
      <c r="L28" s="13" t="str">
        <f t="shared" si="14"/>
        <v>1/2 Time</v>
      </c>
      <c r="M28" s="13" t="str">
        <f t="shared" si="14"/>
        <v>Full Time</v>
      </c>
      <c r="N28" s="13" t="str">
        <f t="shared" si="14"/>
        <v>Full Time</v>
      </c>
      <c r="O28" s="13" t="str">
        <f t="shared" si="14"/>
        <v>Full Time</v>
      </c>
      <c r="P28" s="13" t="str">
        <f t="shared" si="14"/>
        <v>Full Time</v>
      </c>
      <c r="Q28" s="13" t="str">
        <f t="shared" si="14"/>
        <v>Full Time</v>
      </c>
      <c r="R28" s="13" t="str">
        <f t="shared" si="14"/>
        <v>Less Than 1/2 Time</v>
      </c>
      <c r="S28" s="13" t="str">
        <f t="shared" si="14"/>
        <v>Less Than 1/2 Time</v>
      </c>
      <c r="T28" s="13" t="str">
        <f t="shared" si="14"/>
        <v>Less Than 1/2 Time</v>
      </c>
    </row>
    <row r="29" spans="2:20" ht="15" customHeight="1" x14ac:dyDescent="0.25">
      <c r="B29" s="6"/>
      <c r="C29" s="12" t="str">
        <f t="shared" ref="C29:S29" si="15">IF(C28="Less Than 1/2 Time", "No MHA", "Yes MHA, as listed above")</f>
        <v>No MHA</v>
      </c>
      <c r="D29" s="12" t="str">
        <f t="shared" si="15"/>
        <v>Yes MHA, as listed above</v>
      </c>
      <c r="E29" s="12" t="str">
        <f t="shared" si="15"/>
        <v>Yes MHA, as listed above</v>
      </c>
      <c r="F29" s="12" t="str">
        <f t="shared" si="15"/>
        <v>Yes MHA, as listed above</v>
      </c>
      <c r="G29" s="12" t="str">
        <f t="shared" si="15"/>
        <v>Yes MHA, as listed above</v>
      </c>
      <c r="H29" s="12" t="str">
        <f t="shared" si="15"/>
        <v>Yes MHA, as listed above</v>
      </c>
      <c r="I29" s="12" t="str">
        <f t="shared" si="15"/>
        <v>Yes MHA, as listed above</v>
      </c>
      <c r="J29" s="12" t="str">
        <f t="shared" si="15"/>
        <v>Yes MHA, as listed above</v>
      </c>
      <c r="K29" s="12" t="str">
        <f t="shared" si="15"/>
        <v>Yes MHA, as listed above</v>
      </c>
      <c r="L29" s="12" t="str">
        <f t="shared" si="15"/>
        <v>Yes MHA, as listed above</v>
      </c>
      <c r="M29" s="12" t="str">
        <f t="shared" si="15"/>
        <v>Yes MHA, as listed above</v>
      </c>
      <c r="N29" s="12" t="str">
        <f t="shared" si="15"/>
        <v>Yes MHA, as listed above</v>
      </c>
      <c r="O29" s="12" t="str">
        <f t="shared" si="15"/>
        <v>Yes MHA, as listed above</v>
      </c>
      <c r="P29" s="12" t="str">
        <f t="shared" si="15"/>
        <v>Yes MHA, as listed above</v>
      </c>
      <c r="Q29" s="12" t="str">
        <f t="shared" si="15"/>
        <v>Yes MHA, as listed above</v>
      </c>
      <c r="R29" s="12" t="str">
        <f t="shared" si="15"/>
        <v>No MHA</v>
      </c>
      <c r="S29" s="12" t="str">
        <f t="shared" si="15"/>
        <v>No MHA</v>
      </c>
      <c r="T29" s="12" t="str">
        <f>IF(T28="Less Than 1/2 Time", "No MHA", "Yes MHA, as listed above")</f>
        <v>No MHA</v>
      </c>
    </row>
    <row r="30" spans="2:20" ht="15" customHeight="1" x14ac:dyDescent="0.25">
      <c r="B30" s="7" t="s">
        <v>16</v>
      </c>
      <c r="C30" s="12"/>
      <c r="D30" s="12"/>
      <c r="E30" s="12"/>
      <c r="F30" s="12"/>
      <c r="G30" s="12"/>
      <c r="H30" s="12"/>
      <c r="I30" s="12"/>
      <c r="J30" s="12"/>
      <c r="K30" s="12"/>
      <c r="L30" s="12"/>
      <c r="M30" s="12"/>
      <c r="N30" s="12"/>
      <c r="O30" s="12"/>
      <c r="P30" s="12"/>
      <c r="Q30" s="12"/>
      <c r="R30" s="12"/>
      <c r="S30" s="12"/>
      <c r="T30" s="12"/>
    </row>
    <row r="31" spans="2:20" x14ac:dyDescent="0.25">
      <c r="B31" s="7"/>
      <c r="C31" s="12"/>
      <c r="D31" s="12"/>
      <c r="E31" s="12"/>
      <c r="F31" s="12"/>
      <c r="G31" s="12"/>
      <c r="H31" s="12"/>
      <c r="I31" s="12"/>
      <c r="J31" s="12"/>
      <c r="K31" s="12"/>
      <c r="L31" s="12"/>
      <c r="M31" s="12"/>
      <c r="N31" s="12"/>
      <c r="O31" s="12"/>
      <c r="P31" s="12"/>
      <c r="Q31" s="12"/>
      <c r="R31" s="12"/>
      <c r="S31" s="12"/>
      <c r="T31" s="12"/>
    </row>
    <row r="32" spans="2:20" s="14" customFormat="1" ht="26.25" customHeight="1" x14ac:dyDescent="0.25">
      <c r="B32" s="6" t="s">
        <v>18</v>
      </c>
      <c r="C32" s="13" t="str">
        <f>IF(C27&gt;=9, "Full Time", IF(C27&gt;=6.75, "3/4 Time", IF(C27&gt;=4.6, "1/2 Time", "Less Than 1/2 Time")))</f>
        <v>Less Than 1/2 Time</v>
      </c>
      <c r="D32" s="13" t="str">
        <f t="shared" ref="C32:Q32" si="16">IF(D27&gt;=9, "Full Time", IF(D27&gt;=6.75, "3/4 Time", IF(D27&gt;=4.6, "1/2 Time", "Less Than 1/2 Time")))</f>
        <v>Full Time</v>
      </c>
      <c r="E32" s="13" t="str">
        <f t="shared" si="16"/>
        <v>Full Time</v>
      </c>
      <c r="F32" s="13" t="str">
        <f t="shared" si="16"/>
        <v>Full Time</v>
      </c>
      <c r="G32" s="13" t="str">
        <f t="shared" si="16"/>
        <v>3/4 Time</v>
      </c>
      <c r="H32" s="13" t="str">
        <f t="shared" si="16"/>
        <v>3/4 Time</v>
      </c>
      <c r="I32" s="13" t="str">
        <f t="shared" si="16"/>
        <v>3/4 Time</v>
      </c>
      <c r="J32" s="13" t="str">
        <f t="shared" si="16"/>
        <v>3/4 Time</v>
      </c>
      <c r="K32" s="13" t="str">
        <f t="shared" si="16"/>
        <v>3/4 Time</v>
      </c>
      <c r="L32" s="13" t="str">
        <f t="shared" si="16"/>
        <v>3/4 Time</v>
      </c>
      <c r="M32" s="13" t="str">
        <f t="shared" si="16"/>
        <v>Full Time</v>
      </c>
      <c r="N32" s="13" t="str">
        <f t="shared" si="16"/>
        <v>Full Time</v>
      </c>
      <c r="O32" s="13" t="str">
        <f t="shared" si="16"/>
        <v>Full Time</v>
      </c>
      <c r="P32" s="13" t="str">
        <f t="shared" si="16"/>
        <v>Full Time</v>
      </c>
      <c r="Q32" s="13" t="str">
        <f t="shared" si="16"/>
        <v>Full Time</v>
      </c>
      <c r="R32" s="13" t="str">
        <f>IF(R27&gt;=9, "Full Time", IF(R27&gt;=6.75, "3/4 Time", IF(R27&gt;=4.6, "1/2 Time", "Less Than 1/2 Time")))</f>
        <v>Less Than 1/2 Time</v>
      </c>
      <c r="S32" s="13" t="str">
        <f>IF(S27&gt;=9, "Full Time", IF(S27&gt;=6.75, "3/4 Time", IF(S27&gt;=4.6, "1/2 Time", "Less Than 1/2 Time")))</f>
        <v>Less Than 1/2 Time</v>
      </c>
      <c r="T32" s="13" t="str">
        <f>IF(T27&gt;=9, "Full Time", IF(T27&gt;=6.75, "3/4 Time", IF(T27&gt;=4.6, "1/2 Time", "Less Than 1/2 Time")))</f>
        <v>Less Than 1/2 Time</v>
      </c>
    </row>
    <row r="33" spans="2:20" ht="15" customHeight="1" x14ac:dyDescent="0.25">
      <c r="B33" s="6"/>
      <c r="C33" s="12" t="str">
        <f>IF(C32="Less Than 1/2 Time", "No MHA", "Yes MHA, as listed above")</f>
        <v>No MHA</v>
      </c>
      <c r="D33" s="12" t="str">
        <f>IF(D32="Less Than 1/2 Time", "No MHA", "Yes MHA, as listed above")</f>
        <v>Yes MHA, as listed above</v>
      </c>
      <c r="E33" s="12" t="str">
        <f>IF(E32="Less Than 1/2 Time", "No MHA", "Yes MHA, as listed above")</f>
        <v>Yes MHA, as listed above</v>
      </c>
      <c r="F33" s="12" t="str">
        <f>IF(F32="Less Than 1/2 Time", "No MHA", "Yes MHA, as listed above")</f>
        <v>Yes MHA, as listed above</v>
      </c>
      <c r="G33" s="12" t="str">
        <f>IF(G32="Less Than 1/2 Time", "No MHA", "Yes MHA, as listed above")</f>
        <v>Yes MHA, as listed above</v>
      </c>
      <c r="H33" s="12" t="str">
        <f>IF(H32="Less Than 1/2 Time", "No MHA", "Yes MHA, as listed above")</f>
        <v>Yes MHA, as listed above</v>
      </c>
      <c r="I33" s="12" t="str">
        <f>IF(I32="Less Than 1/2 Time", "No MHA", "Yes MHA, as listed above")</f>
        <v>Yes MHA, as listed above</v>
      </c>
      <c r="J33" s="12" t="str">
        <f>IF(J32="Less Than 1/2 Time", "No MHA", "Yes MHA, as listed above")</f>
        <v>Yes MHA, as listed above</v>
      </c>
      <c r="K33" s="12" t="str">
        <f>IF(K32="Less Than 1/2 Time", "No MHA", "Yes MHA, as listed above")</f>
        <v>Yes MHA, as listed above</v>
      </c>
      <c r="L33" s="12" t="str">
        <f>IF(L32="Less Than 1/2 Time", "No MHA", "Yes MHA, as listed above")</f>
        <v>Yes MHA, as listed above</v>
      </c>
      <c r="M33" s="12" t="str">
        <f>IF(M32="Less Than 1/2 Time", "No MHA", "Yes MHA, as listed above")</f>
        <v>Yes MHA, as listed above</v>
      </c>
      <c r="N33" s="12" t="str">
        <f>IF(N32="Less Than 1/2 Time", "No MHA", "Yes MHA, as listed above")</f>
        <v>Yes MHA, as listed above</v>
      </c>
      <c r="O33" s="12" t="str">
        <f>IF(O32="Less Than 1/2 Time", "No MHA", "Yes MHA, as listed above")</f>
        <v>Yes MHA, as listed above</v>
      </c>
      <c r="P33" s="12" t="str">
        <f>IF(P32="Less Than 1/2 Time", "No MHA", "Yes MHA, as listed above")</f>
        <v>Yes MHA, as listed above</v>
      </c>
      <c r="Q33" s="12" t="str">
        <f>IF(Q32="Less Than 1/2 Time", "No MHA", "Yes MHA, as listed above")</f>
        <v>Yes MHA, as listed above</v>
      </c>
      <c r="R33" s="12" t="str">
        <f>IF(R32="Less Than 1/2 Time", "No MHA", "Yes MHA, as listed above")</f>
        <v>No MHA</v>
      </c>
      <c r="S33" s="12" t="str">
        <f>IF(S32="Less Than 1/2 Time", "No MHA", "Yes MHA, as listed above")</f>
        <v>No MHA</v>
      </c>
      <c r="T33" s="12" t="str">
        <f>IF(T32="Less Than 1/2 Time", "No MHA", "Yes MHA, as listed above")</f>
        <v>No MHA</v>
      </c>
    </row>
    <row r="34" spans="2:20" ht="15" customHeight="1" x14ac:dyDescent="0.25">
      <c r="B34" s="7" t="s">
        <v>16</v>
      </c>
      <c r="C34" s="12"/>
      <c r="D34" s="12"/>
      <c r="E34" s="12"/>
      <c r="F34" s="12"/>
      <c r="G34" s="12"/>
      <c r="H34" s="12"/>
      <c r="I34" s="12"/>
      <c r="J34" s="12"/>
      <c r="K34" s="12"/>
      <c r="L34" s="12"/>
      <c r="M34" s="12"/>
      <c r="N34" s="12"/>
      <c r="O34" s="12"/>
      <c r="P34" s="12"/>
      <c r="Q34" s="12"/>
      <c r="R34" s="12"/>
      <c r="S34" s="12"/>
      <c r="T34" s="12"/>
    </row>
    <row r="35" spans="2:20" x14ac:dyDescent="0.25">
      <c r="C35" s="12"/>
      <c r="D35" s="12"/>
      <c r="E35" s="12"/>
      <c r="F35" s="12"/>
      <c r="G35" s="12"/>
      <c r="H35" s="12"/>
      <c r="I35" s="12"/>
      <c r="J35" s="12"/>
      <c r="K35" s="12"/>
      <c r="L35" s="12"/>
      <c r="M35" s="12"/>
      <c r="N35" s="12"/>
      <c r="O35" s="12"/>
      <c r="P35" s="12"/>
      <c r="Q35" s="12"/>
      <c r="R35" s="12"/>
      <c r="S35" s="12"/>
      <c r="T35" s="12"/>
    </row>
  </sheetData>
  <sheetProtection algorithmName="SHA-512" hashValue="DLwUwMNpkjZpqSOe/swFKZ5T5MJGQg98CmOyxIx/CZ0ZPM/UEkYVVuhdfUpExTpMgclamoJJ/qvEHVwDdYjk8A==" saltValue="aSo0/4yA7BG7zfsZJlmkBA==" spinCount="100000" sheet="1" objects="1" scenarios="1" selectLockedCells="1"/>
  <mergeCells count="39">
    <mergeCell ref="R33:R35"/>
    <mergeCell ref="S33:S35"/>
    <mergeCell ref="T33:T35"/>
    <mergeCell ref="C29:C31"/>
    <mergeCell ref="D29:D31"/>
    <mergeCell ref="E29:E31"/>
    <mergeCell ref="F29:F31"/>
    <mergeCell ref="G29:G31"/>
    <mergeCell ref="H29:H31"/>
    <mergeCell ref="I29:I31"/>
    <mergeCell ref="J29:J31"/>
    <mergeCell ref="K29:K31"/>
    <mergeCell ref="L29:L31"/>
    <mergeCell ref="M29:M31"/>
    <mergeCell ref="N29:N31"/>
    <mergeCell ref="O29:O31"/>
    <mergeCell ref="M33:M35"/>
    <mergeCell ref="N33:N35"/>
    <mergeCell ref="O33:O35"/>
    <mergeCell ref="P33:P35"/>
    <mergeCell ref="Q33:Q35"/>
    <mergeCell ref="H33:H35"/>
    <mergeCell ref="I33:I35"/>
    <mergeCell ref="J33:J35"/>
    <mergeCell ref="K33:K35"/>
    <mergeCell ref="L33:L35"/>
    <mergeCell ref="C33:C35"/>
    <mergeCell ref="D33:D35"/>
    <mergeCell ref="E33:E35"/>
    <mergeCell ref="F33:F35"/>
    <mergeCell ref="G33:G35"/>
    <mergeCell ref="O2:T15"/>
    <mergeCell ref="C16:T16"/>
    <mergeCell ref="B2:M3"/>
    <mergeCell ref="P29:P31"/>
    <mergeCell ref="Q29:Q31"/>
    <mergeCell ref="R29:R31"/>
    <mergeCell ref="S29:S31"/>
    <mergeCell ref="T29:T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VAMP - Rate of Pursuit Calc</vt:lpstr>
      <vt:lpstr>'VAMP - Rate of Pursuit Calc'!Print_Area</vt:lpstr>
    </vt:vector>
  </TitlesOfParts>
  <Company>University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dcterms:created xsi:type="dcterms:W3CDTF">2016-02-26T13:28:30Z</dcterms:created>
  <dcterms:modified xsi:type="dcterms:W3CDTF">2017-03-15T13:37:14Z</dcterms:modified>
</cp:coreProperties>
</file>